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\Documents\"/>
    </mc:Choice>
  </mc:AlternateContent>
  <bookViews>
    <workbookView xWindow="120" yWindow="120" windowWidth="15255" windowHeight="58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4" i="1" l="1"/>
  <c r="G9" i="1"/>
  <c r="H9" i="1" s="1"/>
  <c r="J9" i="1" s="1"/>
  <c r="G8" i="1"/>
  <c r="G12" i="1"/>
  <c r="K12" i="1" s="1"/>
  <c r="G13" i="1"/>
  <c r="H13" i="1" s="1"/>
  <c r="J13" i="1" s="1"/>
  <c r="G14" i="1"/>
  <c r="G15" i="1"/>
  <c r="G16" i="1"/>
  <c r="H16" i="1" s="1"/>
  <c r="J16" i="1" s="1"/>
  <c r="G11" i="1"/>
  <c r="H11" i="1" s="1"/>
  <c r="J11" i="1" s="1"/>
  <c r="K15" i="1"/>
  <c r="H14" i="1"/>
  <c r="J14" i="1" s="1"/>
  <c r="H15" i="1"/>
  <c r="J15" i="1" s="1"/>
  <c r="G5" i="1"/>
  <c r="H5" i="1" s="1"/>
  <c r="J5" i="1" s="1"/>
  <c r="G6" i="1"/>
  <c r="H6" i="1" s="1"/>
  <c r="J6" i="1" s="1"/>
  <c r="G7" i="1"/>
  <c r="G10" i="1"/>
  <c r="H10" i="1" s="1"/>
  <c r="J10" i="1" s="1"/>
  <c r="K7" i="1" l="1"/>
  <c r="K16" i="1"/>
  <c r="H7" i="1"/>
  <c r="J7" i="1" s="1"/>
  <c r="H8" i="1"/>
  <c r="J8" i="1" s="1"/>
  <c r="K9" i="1"/>
  <c r="K6" i="1"/>
  <c r="H12" i="1"/>
  <c r="J12" i="1" s="1"/>
  <c r="K11" i="1"/>
  <c r="K10" i="1"/>
  <c r="K13" i="1"/>
  <c r="K14" i="1"/>
  <c r="K8" i="1" l="1"/>
  <c r="G3" i="1"/>
</calcChain>
</file>

<file path=xl/sharedStrings.xml><?xml version="1.0" encoding="utf-8"?>
<sst xmlns="http://schemas.openxmlformats.org/spreadsheetml/2006/main" count="29" uniqueCount="18">
  <si>
    <t>Blk</t>
  </si>
  <si>
    <t>Lot</t>
  </si>
  <si>
    <t>Lot Area</t>
  </si>
  <si>
    <t>Model/Class</t>
  </si>
  <si>
    <t>TCP</t>
  </si>
  <si>
    <t>Discount</t>
  </si>
  <si>
    <t>Discounted TCP</t>
  </si>
  <si>
    <t>DP &amp; Processing Fee</t>
  </si>
  <si>
    <t>Res. Fee</t>
  </si>
  <si>
    <t>Monthly DP</t>
  </si>
  <si>
    <t>Airene IU</t>
  </si>
  <si>
    <t>Airene EU</t>
  </si>
  <si>
    <t>Ayna IU</t>
  </si>
  <si>
    <t>Ayna EU</t>
  </si>
  <si>
    <t>Estimated Loanable Amount</t>
  </si>
  <si>
    <t>RFO (advance layout)</t>
  </si>
  <si>
    <t>Ayna</t>
  </si>
  <si>
    <t>Airene IU (NRFO)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</si>
</sst>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gency FB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43" fontId="0" fillId="3" borderId="0" xfId="1" applyFont="1" applyFill="1" applyAlignment="1">
      <alignment horizontal="center"/>
    </xf>
    <xf numFmtId="0" fontId="0" fillId="3" borderId="0" xfId="1" applyNumberFormat="1" applyFont="1" applyFill="1" applyAlignment="1">
      <alignment horizontal="center"/>
    </xf>
    <xf numFmtId="43" fontId="0" fillId="3" borderId="0" xfId="1" applyFont="1" applyFill="1"/>
    <xf numFmtId="0" fontId="0" fillId="4" borderId="0" xfId="0" applyFill="1" applyAlignment="1">
      <alignment horizontal="center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0" fontId="0" fillId="5" borderId="0" xfId="0" applyFill="1" applyAlignment="1">
      <alignment horizontal="center"/>
    </xf>
    <xf numFmtId="43" fontId="0" fillId="5" borderId="0" xfId="1" applyFont="1" applyFill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43" fontId="0" fillId="6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/>
    <xf numFmtId="0" fontId="0" fillId="4" borderId="0" xfId="1" applyNumberFormat="1" applyFont="1" applyFill="1" applyAlignment="1">
      <alignment horizontal="center"/>
    </xf>
    <xf numFmtId="43" fontId="0" fillId="4" borderId="0" xfId="1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workbookViewId="0">
      <selection activeCell="B22" sqref="B22"/>
    </sheetView>
  </sheetViews>
  <sheetFormatPr defaultRowHeight="15" x14ac:dyDescent="0.25"/>
  <cols>
    <col min="1" max="1" width="9.140625" style="1"/>
    <col min="2" max="2" width="20" style="1" bestFit="1" customWidth="1"/>
    <col min="3" max="3" width="9.140625" style="1"/>
    <col min="4" max="4" width="12" style="1" bestFit="1" customWidth="1"/>
    <col min="5" max="5" width="13.28515625" style="1" bestFit="1" customWidth="1"/>
    <col min="6" max="6" width="10.5703125" style="1" bestFit="1" customWidth="1"/>
    <col min="7" max="7" width="15" style="1" bestFit="1" customWidth="1"/>
    <col min="8" max="8" width="19.28515625" style="1" bestFit="1" customWidth="1"/>
    <col min="9" max="9" width="9.5703125" style="1" bestFit="1" customWidth="1"/>
    <col min="10" max="10" width="11.42578125" style="1" bestFit="1" customWidth="1"/>
    <col min="11" max="11" width="18" style="1" bestFit="1" customWidth="1"/>
    <col min="12" max="15" width="9.5703125" style="16" bestFit="1" customWidth="1"/>
  </cols>
  <sheetData>
    <row r="1" spans="1:50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4" t="s">
        <v>14</v>
      </c>
      <c r="L1" s="25"/>
      <c r="M1" s="25"/>
      <c r="N1" s="25"/>
      <c r="O1" s="2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50" s="2" customForma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4"/>
      <c r="L2" s="16"/>
      <c r="M2" s="16"/>
      <c r="N2" s="16"/>
      <c r="O2" s="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50" s="6" customFormat="1" x14ac:dyDescent="0.25">
      <c r="A3" s="4"/>
      <c r="B3" s="4"/>
      <c r="C3" s="5">
        <v>36</v>
      </c>
      <c r="D3" s="4" t="s">
        <v>10</v>
      </c>
      <c r="E3" s="4">
        <v>509000</v>
      </c>
      <c r="F3" s="4">
        <v>10000</v>
      </c>
      <c r="G3" s="4">
        <f>E3-F3</f>
        <v>499000</v>
      </c>
      <c r="H3" s="4">
        <v>49000</v>
      </c>
      <c r="I3" s="4">
        <v>3000</v>
      </c>
      <c r="J3" s="4">
        <v>3833.33</v>
      </c>
      <c r="K3" s="4">
        <v>450000</v>
      </c>
      <c r="L3" s="10"/>
      <c r="M3" s="10"/>
      <c r="N3" s="10"/>
      <c r="O3" s="10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s="20" customFormat="1" x14ac:dyDescent="0.25">
      <c r="A4" s="9"/>
      <c r="B4" s="9"/>
      <c r="C4" s="19">
        <v>36</v>
      </c>
      <c r="D4" s="9" t="s">
        <v>10</v>
      </c>
      <c r="E4" s="9">
        <v>509000</v>
      </c>
      <c r="F4" s="9">
        <v>10000</v>
      </c>
      <c r="G4" s="9">
        <v>499000</v>
      </c>
      <c r="H4" s="9">
        <v>49000</v>
      </c>
      <c r="I4" s="9">
        <v>3000</v>
      </c>
      <c r="J4" s="9">
        <f>(H4-I4)/8</f>
        <v>5750</v>
      </c>
      <c r="K4" s="9">
        <v>450000</v>
      </c>
      <c r="L4" s="10"/>
      <c r="M4" s="10"/>
      <c r="N4" s="10"/>
      <c r="O4" s="10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50" s="8" customFormat="1" x14ac:dyDescent="0.25">
      <c r="A5" s="7">
        <v>49</v>
      </c>
      <c r="B5" s="7">
        <v>11</v>
      </c>
      <c r="C5" s="7">
        <v>45</v>
      </c>
      <c r="D5" s="7" t="s">
        <v>11</v>
      </c>
      <c r="E5" s="9">
        <v>599500</v>
      </c>
      <c r="F5" s="9">
        <v>10000</v>
      </c>
      <c r="G5" s="9">
        <f t="shared" ref="G5:G10" si="0">E5-F5</f>
        <v>589500</v>
      </c>
      <c r="H5" s="9">
        <f>G5*0.2</f>
        <v>117900</v>
      </c>
      <c r="I5" s="9">
        <v>4000</v>
      </c>
      <c r="J5" s="9">
        <f>(H5-I5)/8</f>
        <v>14237.5</v>
      </c>
      <c r="K5" s="9">
        <v>471600</v>
      </c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s="8" customFormat="1" x14ac:dyDescent="0.25">
      <c r="A6" s="7">
        <v>50</v>
      </c>
      <c r="B6" s="7">
        <v>1</v>
      </c>
      <c r="C6" s="7">
        <v>59</v>
      </c>
      <c r="D6" s="7" t="s">
        <v>11</v>
      </c>
      <c r="E6" s="9">
        <v>678000</v>
      </c>
      <c r="F6" s="9">
        <v>10000</v>
      </c>
      <c r="G6" s="9">
        <f t="shared" si="0"/>
        <v>668000</v>
      </c>
      <c r="H6" s="9">
        <f>0.2*G6</f>
        <v>133600</v>
      </c>
      <c r="I6" s="9">
        <v>4000</v>
      </c>
      <c r="J6" s="9">
        <f t="shared" ref="J6:J7" si="1">(H6-I6)/8</f>
        <v>16200</v>
      </c>
      <c r="K6" s="9">
        <f>G6-H6</f>
        <v>534400</v>
      </c>
      <c r="L6" s="10"/>
      <c r="M6" s="10"/>
      <c r="N6" s="10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s="8" customFormat="1" x14ac:dyDescent="0.25">
      <c r="A7" s="7">
        <v>51</v>
      </c>
      <c r="B7" s="7">
        <v>1</v>
      </c>
      <c r="C7" s="7">
        <v>45</v>
      </c>
      <c r="D7" s="7" t="s">
        <v>11</v>
      </c>
      <c r="E7" s="9">
        <v>599500</v>
      </c>
      <c r="F7" s="9">
        <v>10000</v>
      </c>
      <c r="G7" s="9">
        <f t="shared" si="0"/>
        <v>589500</v>
      </c>
      <c r="H7" s="9">
        <f>0.2*G7</f>
        <v>117900</v>
      </c>
      <c r="I7" s="9">
        <v>4000</v>
      </c>
      <c r="J7" s="9">
        <f t="shared" si="1"/>
        <v>14237.5</v>
      </c>
      <c r="K7" s="9">
        <f t="shared" ref="K7:K9" si="2">G7-H7</f>
        <v>471600</v>
      </c>
      <c r="L7" s="10"/>
      <c r="M7" s="10"/>
      <c r="N7" s="10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s="8" customFormat="1" x14ac:dyDescent="0.25">
      <c r="A8" s="14">
        <v>35</v>
      </c>
      <c r="B8" s="14">
        <v>1</v>
      </c>
      <c r="C8" s="14">
        <v>58</v>
      </c>
      <c r="D8" s="14" t="s">
        <v>11</v>
      </c>
      <c r="E8" s="15">
        <v>661200</v>
      </c>
      <c r="F8" s="15">
        <v>10000</v>
      </c>
      <c r="G8" s="15">
        <f t="shared" si="0"/>
        <v>651200</v>
      </c>
      <c r="H8" s="15">
        <f t="shared" ref="H8:H9" si="3">0.2*G8</f>
        <v>130240</v>
      </c>
      <c r="I8" s="15">
        <v>4000</v>
      </c>
      <c r="J8" s="15">
        <f>(H8-I8)/12</f>
        <v>10520</v>
      </c>
      <c r="K8" s="15">
        <f t="shared" si="2"/>
        <v>520960</v>
      </c>
      <c r="L8" s="10"/>
      <c r="M8" s="10"/>
      <c r="N8" s="10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s="8" customFormat="1" x14ac:dyDescent="0.25">
      <c r="A9" s="14">
        <v>35</v>
      </c>
      <c r="B9" s="14">
        <v>10</v>
      </c>
      <c r="C9" s="14">
        <v>53</v>
      </c>
      <c r="D9" s="14" t="s">
        <v>11</v>
      </c>
      <c r="E9" s="15">
        <v>644300</v>
      </c>
      <c r="F9" s="15">
        <v>10000</v>
      </c>
      <c r="G9" s="15">
        <f t="shared" si="0"/>
        <v>634300</v>
      </c>
      <c r="H9" s="15">
        <f t="shared" si="3"/>
        <v>126860</v>
      </c>
      <c r="I9" s="15">
        <v>4000</v>
      </c>
      <c r="J9" s="15">
        <f>(H9-I9)/12</f>
        <v>10238.333333333334</v>
      </c>
      <c r="K9" s="15">
        <f t="shared" si="2"/>
        <v>507440</v>
      </c>
      <c r="L9" s="10"/>
      <c r="M9" s="10"/>
      <c r="N9" s="10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s="13" customFormat="1" x14ac:dyDescent="0.25">
      <c r="A10" s="11"/>
      <c r="B10" s="11"/>
      <c r="C10" s="11">
        <v>36</v>
      </c>
      <c r="D10" s="11" t="s">
        <v>12</v>
      </c>
      <c r="E10" s="12">
        <v>809000</v>
      </c>
      <c r="F10" s="12">
        <v>20000</v>
      </c>
      <c r="G10" s="12">
        <f t="shared" si="0"/>
        <v>789000</v>
      </c>
      <c r="H10" s="12">
        <f>0.125*G10</f>
        <v>98625</v>
      </c>
      <c r="I10" s="12">
        <v>5000</v>
      </c>
      <c r="J10" s="12">
        <f>(H10-I10)/12</f>
        <v>7802.083333333333</v>
      </c>
      <c r="K10" s="12">
        <f>0.875*G10</f>
        <v>690375</v>
      </c>
      <c r="L10" s="10"/>
      <c r="M10" s="10"/>
      <c r="N10" s="1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s="13" customFormat="1" x14ac:dyDescent="0.25">
      <c r="A11" s="11">
        <v>3</v>
      </c>
      <c r="B11" s="11">
        <v>15</v>
      </c>
      <c r="C11" s="11">
        <v>62</v>
      </c>
      <c r="D11" s="11" t="s">
        <v>13</v>
      </c>
      <c r="E11" s="12">
        <v>1017500</v>
      </c>
      <c r="F11" s="12">
        <v>20000</v>
      </c>
      <c r="G11" s="12">
        <f>E11-F11</f>
        <v>997500</v>
      </c>
      <c r="H11" s="12">
        <f t="shared" ref="H11:H16" si="4">0.125*G11</f>
        <v>124687.5</v>
      </c>
      <c r="I11" s="12">
        <v>5000</v>
      </c>
      <c r="J11" s="12">
        <f t="shared" ref="J11:J16" si="5">(H11-I11)/12</f>
        <v>9973.9583333333339</v>
      </c>
      <c r="K11" s="12">
        <f t="shared" ref="K11:K16" si="6">0.875*G11</f>
        <v>872812.5</v>
      </c>
      <c r="L11" s="10"/>
      <c r="M11" s="10"/>
      <c r="N11" s="10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s="13" customFormat="1" x14ac:dyDescent="0.25">
      <c r="A12" s="11">
        <v>4</v>
      </c>
      <c r="B12" s="11">
        <v>14</v>
      </c>
      <c r="C12" s="11">
        <v>60</v>
      </c>
      <c r="D12" s="11" t="s">
        <v>13</v>
      </c>
      <c r="E12" s="12">
        <v>1005700</v>
      </c>
      <c r="F12" s="12">
        <v>20000</v>
      </c>
      <c r="G12" s="12">
        <f t="shared" ref="G12:G16" si="7">E12-F12</f>
        <v>985700</v>
      </c>
      <c r="H12" s="12">
        <f t="shared" si="4"/>
        <v>123212.5</v>
      </c>
      <c r="I12" s="12">
        <v>5000</v>
      </c>
      <c r="J12" s="12">
        <f t="shared" si="5"/>
        <v>9851.0416666666661</v>
      </c>
      <c r="K12" s="12">
        <f t="shared" si="6"/>
        <v>862487.5</v>
      </c>
      <c r="L12" s="10"/>
      <c r="M12" s="10"/>
      <c r="N12" s="10"/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s="13" customFormat="1" x14ac:dyDescent="0.25">
      <c r="A13" s="11">
        <v>4</v>
      </c>
      <c r="B13" s="11">
        <v>26</v>
      </c>
      <c r="C13" s="11">
        <v>57</v>
      </c>
      <c r="D13" s="11" t="s">
        <v>13</v>
      </c>
      <c r="E13" s="12">
        <v>988100</v>
      </c>
      <c r="F13" s="12">
        <v>20000</v>
      </c>
      <c r="G13" s="12">
        <f t="shared" si="7"/>
        <v>968100</v>
      </c>
      <c r="H13" s="12">
        <f t="shared" si="4"/>
        <v>121012.5</v>
      </c>
      <c r="I13" s="12">
        <v>5000</v>
      </c>
      <c r="J13" s="12">
        <f t="shared" si="5"/>
        <v>9667.7083333333339</v>
      </c>
      <c r="K13" s="12">
        <f t="shared" si="6"/>
        <v>847087.5</v>
      </c>
      <c r="L13" s="10"/>
      <c r="M13" s="10"/>
      <c r="N13" s="10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s="13" customFormat="1" x14ac:dyDescent="0.25">
      <c r="A14" s="11">
        <v>5</v>
      </c>
      <c r="B14" s="11">
        <v>12</v>
      </c>
      <c r="C14" s="11">
        <v>59</v>
      </c>
      <c r="D14" s="11" t="s">
        <v>13</v>
      </c>
      <c r="E14" s="12">
        <v>999800</v>
      </c>
      <c r="F14" s="12">
        <v>20000</v>
      </c>
      <c r="G14" s="12">
        <f t="shared" si="7"/>
        <v>979800</v>
      </c>
      <c r="H14" s="12">
        <f t="shared" si="4"/>
        <v>122475</v>
      </c>
      <c r="I14" s="12">
        <v>5000</v>
      </c>
      <c r="J14" s="12">
        <f t="shared" si="5"/>
        <v>9789.5833333333339</v>
      </c>
      <c r="K14" s="12">
        <f t="shared" si="6"/>
        <v>857325</v>
      </c>
      <c r="L14" s="10"/>
      <c r="M14" s="10"/>
      <c r="N14" s="10"/>
      <c r="O14" s="1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s="13" customFormat="1" x14ac:dyDescent="0.25">
      <c r="A15" s="11">
        <v>5</v>
      </c>
      <c r="B15" s="11">
        <v>13</v>
      </c>
      <c r="C15" s="11">
        <v>62</v>
      </c>
      <c r="D15" s="11" t="s">
        <v>13</v>
      </c>
      <c r="E15" s="12">
        <v>1017500</v>
      </c>
      <c r="F15" s="12">
        <v>20000</v>
      </c>
      <c r="G15" s="12">
        <f t="shared" si="7"/>
        <v>997500</v>
      </c>
      <c r="H15" s="12">
        <f t="shared" si="4"/>
        <v>124687.5</v>
      </c>
      <c r="I15" s="12">
        <v>5000</v>
      </c>
      <c r="J15" s="12">
        <f t="shared" si="5"/>
        <v>9973.9583333333339</v>
      </c>
      <c r="K15" s="12">
        <f t="shared" si="6"/>
        <v>872812.5</v>
      </c>
      <c r="L15" s="10"/>
      <c r="M15" s="10"/>
      <c r="N15" s="10"/>
      <c r="O15" s="1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s="13" customFormat="1" x14ac:dyDescent="0.25">
      <c r="A16" s="11">
        <v>6</v>
      </c>
      <c r="B16" s="11">
        <v>12</v>
      </c>
      <c r="C16" s="11">
        <v>61</v>
      </c>
      <c r="D16" s="11" t="s">
        <v>13</v>
      </c>
      <c r="E16" s="12">
        <v>1011600</v>
      </c>
      <c r="F16" s="12">
        <v>20000</v>
      </c>
      <c r="G16" s="12">
        <f t="shared" si="7"/>
        <v>991600</v>
      </c>
      <c r="H16" s="12">
        <f t="shared" si="4"/>
        <v>123950</v>
      </c>
      <c r="I16" s="12">
        <v>5000</v>
      </c>
      <c r="J16" s="12">
        <f t="shared" si="5"/>
        <v>9912.5</v>
      </c>
      <c r="K16" s="12">
        <f t="shared" si="6"/>
        <v>867650</v>
      </c>
      <c r="L16" s="10"/>
      <c r="M16" s="10"/>
      <c r="N16" s="10"/>
      <c r="O16" s="1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20" spans="1:2" x14ac:dyDescent="0.25">
      <c r="A20" s="21"/>
      <c r="B20" s="22" t="s">
        <v>17</v>
      </c>
    </row>
    <row r="21" spans="1:2" x14ac:dyDescent="0.25">
      <c r="A21" s="7"/>
      <c r="B21" s="22" t="s">
        <v>15</v>
      </c>
    </row>
    <row r="22" spans="1:2" x14ac:dyDescent="0.25">
      <c r="A22" s="14"/>
      <c r="B22" s="22" t="s">
        <v>11</v>
      </c>
    </row>
    <row r="23" spans="1:2" x14ac:dyDescent="0.25">
      <c r="A23" s="11"/>
      <c r="B23" s="22" t="s">
        <v>16</v>
      </c>
    </row>
  </sheetData>
  <mergeCells count="12">
    <mergeCell ref="J1:J2"/>
    <mergeCell ref="K1:K2"/>
    <mergeCell ref="L1:O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romz</dc:creator>
  <cp:lastModifiedBy>Mari</cp:lastModifiedBy>
  <cp:lastPrinted>2014-08-01T09:10:59Z</cp:lastPrinted>
  <dcterms:created xsi:type="dcterms:W3CDTF">2014-08-01T07:37:58Z</dcterms:created>
  <dcterms:modified xsi:type="dcterms:W3CDTF">2014-08-04T07:40:13Z</dcterms:modified>
</cp:coreProperties>
</file>